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a8b4dd9f04f59b/ドキュメント/ブログ関連-川村健人/画像/"/>
    </mc:Choice>
  </mc:AlternateContent>
  <xr:revisionPtr revIDLastSave="101" documentId="8_{B56E02F9-3B56-426D-AC91-CB30EC73A0C6}" xr6:coauthVersionLast="47" xr6:coauthVersionMax="47" xr10:uidLastSave="{893F90B3-9DAA-4922-9BAC-52FD7ECC45BA}"/>
  <bookViews>
    <workbookView xWindow="-19310" yWindow="-110" windowWidth="19420" windowHeight="10300" xr2:uid="{9250E562-602F-4C7B-8691-2F09FFCAAD88}"/>
  </bookViews>
  <sheets>
    <sheet name="キャッシュフロー管理リスト" sheetId="7" r:id="rId1"/>
  </sheets>
  <definedNames>
    <definedName name="_xlnm.Print_Area" localSheetId="0">キャッシュフロー管理リスト!$A$1:$I$78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9" i="7" l="1"/>
  <c r="G49" i="7"/>
  <c r="G48" i="7"/>
  <c r="G47" i="7"/>
  <c r="F8" i="7"/>
  <c r="F9" i="7"/>
  <c r="F6" i="7"/>
  <c r="F10" i="7"/>
  <c r="F33" i="7"/>
  <c r="F34" i="7"/>
  <c r="G55" i="7"/>
  <c r="G67" i="7"/>
  <c r="G64" i="7"/>
  <c r="G61" i="7"/>
  <c r="G58" i="7"/>
  <c r="G46" i="7"/>
  <c r="E16" i="7"/>
  <c r="F16" i="7" s="1"/>
  <c r="E15" i="7"/>
  <c r="F15" i="7" s="1"/>
  <c r="E14" i="7"/>
  <c r="F14" i="7" s="1"/>
  <c r="E13" i="7"/>
  <c r="F37" i="7"/>
  <c r="E35" i="7"/>
  <c r="F35" i="7" s="1"/>
  <c r="F32" i="7"/>
  <c r="F36" i="7"/>
  <c r="F31" i="7"/>
  <c r="E30" i="7"/>
  <c r="F30" i="7" s="1"/>
  <c r="E29" i="7"/>
  <c r="F29" i="7" s="1"/>
  <c r="F28" i="7"/>
  <c r="G66" i="7"/>
  <c r="G65" i="7"/>
  <c r="G63" i="7"/>
  <c r="G62" i="7"/>
  <c r="G60" i="7"/>
  <c r="G59" i="7"/>
  <c r="G57" i="7"/>
  <c r="G56" i="7"/>
  <c r="G54" i="7"/>
  <c r="G53" i="7"/>
  <c r="G51" i="7"/>
  <c r="G50" i="7"/>
  <c r="G45" i="7"/>
  <c r="G44" i="7"/>
  <c r="F38" i="7"/>
  <c r="F27" i="7"/>
  <c r="F26" i="7"/>
  <c r="F25" i="7"/>
  <c r="F24" i="7"/>
  <c r="F23" i="7"/>
  <c r="F22" i="7"/>
  <c r="F21" i="7"/>
  <c r="F20" i="7"/>
  <c r="F19" i="7"/>
  <c r="F18" i="7"/>
  <c r="F17" i="7"/>
  <c r="F12" i="7"/>
  <c r="D11" i="7"/>
  <c r="F11" i="7" s="1"/>
  <c r="F7" i="7"/>
  <c r="F5" i="7"/>
  <c r="G68" i="7" l="1"/>
  <c r="F13" i="7"/>
  <c r="F39" i="7" l="1"/>
  <c r="G71" i="7" l="1"/>
  <c r="I42" i="7"/>
</calcChain>
</file>

<file path=xl/sharedStrings.xml><?xml version="1.0" encoding="utf-8"?>
<sst xmlns="http://schemas.openxmlformats.org/spreadsheetml/2006/main" count="100" uniqueCount="68">
  <si>
    <t>★備品購入リスト</t>
    <rPh sb="1" eb="3">
      <t>ビヒン</t>
    </rPh>
    <rPh sb="3" eb="5">
      <t>コウニュウ</t>
    </rPh>
    <phoneticPr fontId="1"/>
  </si>
  <si>
    <t>購入品</t>
    <rPh sb="0" eb="3">
      <t>コウニュウヒン</t>
    </rPh>
    <phoneticPr fontId="1"/>
  </si>
  <si>
    <t>金額</t>
    <rPh sb="0" eb="2">
      <t>キンガク</t>
    </rPh>
    <phoneticPr fontId="1"/>
  </si>
  <si>
    <t>個数</t>
    <rPh sb="0" eb="2">
      <t>コスウ</t>
    </rPh>
    <phoneticPr fontId="1"/>
  </si>
  <si>
    <t>区分</t>
    <rPh sb="0" eb="2">
      <t>クブン</t>
    </rPh>
    <phoneticPr fontId="1"/>
  </si>
  <si>
    <t>名称</t>
    <rPh sb="0" eb="2">
      <t>メイショウ</t>
    </rPh>
    <phoneticPr fontId="1"/>
  </si>
  <si>
    <t>生体</t>
    <rPh sb="0" eb="2">
      <t>セイタイ</t>
    </rPh>
    <phoneticPr fontId="1"/>
  </si>
  <si>
    <t>ホペイオオクワガタ</t>
    <phoneticPr fontId="1"/>
  </si>
  <si>
    <t>ボトル</t>
    <phoneticPr fontId="1"/>
  </si>
  <si>
    <t>幼虫飼育マット</t>
    <rPh sb="0" eb="2">
      <t>ヨウチュウ</t>
    </rPh>
    <rPh sb="2" eb="4">
      <t>シイク</t>
    </rPh>
    <phoneticPr fontId="1"/>
  </si>
  <si>
    <t>成虫飼育マット</t>
    <rPh sb="0" eb="2">
      <t>セイチュウ</t>
    </rPh>
    <rPh sb="2" eb="4">
      <t>シイク</t>
    </rPh>
    <phoneticPr fontId="1"/>
  </si>
  <si>
    <t>温度計</t>
    <rPh sb="0" eb="3">
      <t>オンドケイ</t>
    </rPh>
    <phoneticPr fontId="1"/>
  </si>
  <si>
    <t>産卵木</t>
    <rPh sb="0" eb="2">
      <t>サンラン</t>
    </rPh>
    <rPh sb="2" eb="3">
      <t>キ</t>
    </rPh>
    <phoneticPr fontId="1"/>
  </si>
  <si>
    <t>プリンカップ</t>
    <phoneticPr fontId="1"/>
  </si>
  <si>
    <t>単価</t>
    <rPh sb="0" eb="2">
      <t>タンカ</t>
    </rPh>
    <phoneticPr fontId="1"/>
  </si>
  <si>
    <t>幼虫飼育用品</t>
    <rPh sb="0" eb="2">
      <t>ヨウチュウ</t>
    </rPh>
    <rPh sb="2" eb="4">
      <t>シイク</t>
    </rPh>
    <rPh sb="4" eb="6">
      <t>ヨウヒン</t>
    </rPh>
    <phoneticPr fontId="1"/>
  </si>
  <si>
    <t>生体飼育用品</t>
    <rPh sb="0" eb="2">
      <t>セイタイ</t>
    </rPh>
    <rPh sb="2" eb="6">
      <t>シイクヨウヒン</t>
    </rPh>
    <phoneticPr fontId="1"/>
  </si>
  <si>
    <t>産卵用品</t>
    <rPh sb="0" eb="2">
      <t>サンラン</t>
    </rPh>
    <rPh sb="2" eb="4">
      <t>ヨウヒン</t>
    </rPh>
    <phoneticPr fontId="1"/>
  </si>
  <si>
    <t>その他</t>
    <rPh sb="2" eb="3">
      <t>タ</t>
    </rPh>
    <phoneticPr fontId="1"/>
  </si>
  <si>
    <t>プロゼリー</t>
    <phoneticPr fontId="1"/>
  </si>
  <si>
    <t>さわやかゼリー</t>
    <phoneticPr fontId="1"/>
  </si>
  <si>
    <t>産卵一番（5L）</t>
    <rPh sb="0" eb="4">
      <t>サンランイチバン</t>
    </rPh>
    <phoneticPr fontId="1"/>
  </si>
  <si>
    <t>RTN Nマット（5L）</t>
    <phoneticPr fontId="1"/>
  </si>
  <si>
    <t>黒土（50L）</t>
    <rPh sb="0" eb="2">
      <t>クロツチ</t>
    </rPh>
    <phoneticPr fontId="1"/>
  </si>
  <si>
    <t>合計</t>
    <rPh sb="0" eb="2">
      <t>ゴウケイ</t>
    </rPh>
    <phoneticPr fontId="1"/>
  </si>
  <si>
    <t>小区分
（生体、卵、幼虫）</t>
    <rPh sb="0" eb="3">
      <t>ショウクブン</t>
    </rPh>
    <rPh sb="5" eb="7">
      <t>セイタイ</t>
    </rPh>
    <rPh sb="8" eb="9">
      <t>タマゴ</t>
    </rPh>
    <rPh sb="10" eb="12">
      <t>ヨウチュウ</t>
    </rPh>
    <phoneticPr fontId="1"/>
  </si>
  <si>
    <t>♂or♀</t>
    <phoneticPr fontId="1"/>
  </si>
  <si>
    <t>数</t>
    <rPh sb="0" eb="1">
      <t>カズ</t>
    </rPh>
    <phoneticPr fontId="1"/>
  </si>
  <si>
    <t>本土ノコギリクワガタ</t>
    <rPh sb="0" eb="2">
      <t>ホンド</t>
    </rPh>
    <phoneticPr fontId="1"/>
  </si>
  <si>
    <t>♂</t>
    <phoneticPr fontId="1"/>
  </si>
  <si>
    <t>♀</t>
    <phoneticPr fontId="1"/>
  </si>
  <si>
    <t>幼虫</t>
    <rPh sb="0" eb="2">
      <t>ヨウチュウ</t>
    </rPh>
    <phoneticPr fontId="1"/>
  </si>
  <si>
    <t>本土ミヤマクワガタ</t>
    <rPh sb="0" eb="2">
      <t>ホンド</t>
    </rPh>
    <phoneticPr fontId="1"/>
  </si>
  <si>
    <t>本土コクワガタ</t>
    <rPh sb="0" eb="2">
      <t>ホンド</t>
    </rPh>
    <phoneticPr fontId="1"/>
  </si>
  <si>
    <t>販売価格</t>
    <rPh sb="0" eb="2">
      <t>ハンバイ</t>
    </rPh>
    <rPh sb="2" eb="4">
      <t>カカク</t>
    </rPh>
    <phoneticPr fontId="1"/>
  </si>
  <si>
    <t>小計</t>
    <rPh sb="0" eb="2">
      <t>ショウケイ</t>
    </rPh>
    <phoneticPr fontId="1"/>
  </si>
  <si>
    <t>エスカラバンダ産卵木（クヌギ）</t>
    <rPh sb="7" eb="9">
      <t>サンラン</t>
    </rPh>
    <rPh sb="9" eb="10">
      <t>キ</t>
    </rPh>
    <phoneticPr fontId="1"/>
  </si>
  <si>
    <t>エスカラバンダ産卵木（コナラ）</t>
    <rPh sb="7" eb="9">
      <t>サンラン</t>
    </rPh>
    <rPh sb="9" eb="10">
      <t>キ</t>
    </rPh>
    <phoneticPr fontId="1"/>
  </si>
  <si>
    <t>飼育ケース中（コバエシャッター）</t>
    <rPh sb="0" eb="2">
      <t>シイク</t>
    </rPh>
    <rPh sb="5" eb="6">
      <t>ナカ</t>
    </rPh>
    <phoneticPr fontId="1"/>
  </si>
  <si>
    <t>パラワンオオヒラタ</t>
    <phoneticPr fontId="1"/>
  </si>
  <si>
    <t>ギラファノコギリクワガタ</t>
    <phoneticPr fontId="1"/>
  </si>
  <si>
    <t>ギラファノコギリ</t>
    <phoneticPr fontId="1"/>
  </si>
  <si>
    <t>アンタエウスオオクワガタ（インド　アルナーチャル）</t>
    <phoneticPr fontId="1"/>
  </si>
  <si>
    <t>アンタエウスオオクワガタ</t>
    <phoneticPr fontId="1"/>
  </si>
  <si>
    <t>発送用品</t>
    <rPh sb="0" eb="2">
      <t>ハッソウ</t>
    </rPh>
    <rPh sb="2" eb="4">
      <t>ヨウヒン</t>
    </rPh>
    <phoneticPr fontId="1"/>
  </si>
  <si>
    <t>クリアスライダー</t>
    <phoneticPr fontId="1"/>
  </si>
  <si>
    <t>リスパック（本体）</t>
    <rPh sb="6" eb="8">
      <t>ホンタイ</t>
    </rPh>
    <phoneticPr fontId="1"/>
  </si>
  <si>
    <t>リスパック（蓋）</t>
    <rPh sb="6" eb="7">
      <t>フタ</t>
    </rPh>
    <phoneticPr fontId="1"/>
  </si>
  <si>
    <t>配送料</t>
    <rPh sb="0" eb="3">
      <t>ハイソウリョウ</t>
    </rPh>
    <phoneticPr fontId="1"/>
  </si>
  <si>
    <t>発泡スチロール箱</t>
    <rPh sb="0" eb="2">
      <t>ハッポウ</t>
    </rPh>
    <rPh sb="7" eb="8">
      <t>ハコ</t>
    </rPh>
    <phoneticPr fontId="1"/>
  </si>
  <si>
    <t>養生テープ</t>
    <rPh sb="0" eb="2">
      <t>ヨウジョウ</t>
    </rPh>
    <phoneticPr fontId="1"/>
  </si>
  <si>
    <t>カイロ</t>
    <phoneticPr fontId="1"/>
  </si>
  <si>
    <t>保冷剤</t>
    <rPh sb="0" eb="3">
      <t>ホレイザイ</t>
    </rPh>
    <phoneticPr fontId="1"/>
  </si>
  <si>
    <t>菌糸ボトル800（ドルクス）</t>
    <rPh sb="0" eb="2">
      <t>キンシ</t>
    </rPh>
    <phoneticPr fontId="1"/>
  </si>
  <si>
    <t>菌糸ボトル800（月夜）</t>
    <rPh sb="0" eb="2">
      <t>キンシ</t>
    </rPh>
    <rPh sb="9" eb="11">
      <t>ツキヨ</t>
    </rPh>
    <phoneticPr fontId="1"/>
  </si>
  <si>
    <t>菌糸ボトル1500（月夜）</t>
    <rPh sb="0" eb="2">
      <t>キンシ</t>
    </rPh>
    <rPh sb="10" eb="12">
      <t>ツキヨ</t>
    </rPh>
    <phoneticPr fontId="1"/>
  </si>
  <si>
    <t>菌糸ボトル1500（ドルクス）</t>
    <rPh sb="0" eb="2">
      <t>キンシ</t>
    </rPh>
    <phoneticPr fontId="1"/>
  </si>
  <si>
    <t>合計-事務手数料</t>
    <rPh sb="0" eb="2">
      <t>ゴウケイ</t>
    </rPh>
    <rPh sb="3" eb="5">
      <t>ジム</t>
    </rPh>
    <rPh sb="5" eb="8">
      <t>テスウリョウ</t>
    </rPh>
    <phoneticPr fontId="1"/>
  </si>
  <si>
    <t>収益</t>
    <rPh sb="0" eb="2">
      <t>シュウエキ</t>
    </rPh>
    <phoneticPr fontId="1"/>
  </si>
  <si>
    <t>ラベル</t>
    <phoneticPr fontId="1"/>
  </si>
  <si>
    <t>ラベル入れ</t>
    <rPh sb="3" eb="4">
      <t>イ</t>
    </rPh>
    <phoneticPr fontId="1"/>
  </si>
  <si>
    <t>国産オオクワガタ</t>
    <rPh sb="0" eb="2">
      <t>コクサン</t>
    </rPh>
    <phoneticPr fontId="1"/>
  </si>
  <si>
    <t>ホペイオオクワガタ（ペア）</t>
    <phoneticPr fontId="1"/>
  </si>
  <si>
    <t>ホペイオオクワガタ（♀単品）</t>
    <rPh sb="11" eb="13">
      <t>タンピン</t>
    </rPh>
    <phoneticPr fontId="1"/>
  </si>
  <si>
    <t>パラワンオオヒラタクワガタ</t>
    <phoneticPr fontId="1"/>
  </si>
  <si>
    <t>生体販売価格（目安）</t>
    <rPh sb="0" eb="2">
      <t>セイタイ</t>
    </rPh>
    <rPh sb="2" eb="4">
      <t>ハンバイ</t>
    </rPh>
    <rPh sb="4" eb="6">
      <t>カカク</t>
    </rPh>
    <rPh sb="7" eb="9">
      <t>メヤス</t>
    </rPh>
    <phoneticPr fontId="1"/>
  </si>
  <si>
    <t>★生体・幼虫販売価格リスト</t>
    <rPh sb="1" eb="3">
      <t>セイタイ</t>
    </rPh>
    <rPh sb="4" eb="6">
      <t>ヨウチュウ</t>
    </rPh>
    <rPh sb="6" eb="8">
      <t>ハンバイ</t>
    </rPh>
    <rPh sb="8" eb="10">
      <t>カカク</t>
    </rPh>
    <phoneticPr fontId="1"/>
  </si>
  <si>
    <t>BASE事務手数料</t>
    <rPh sb="4" eb="9">
      <t>ジムテスウリョウ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</si>
</sst>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7" formatCode="&quot;¥&quot;#,##0.00;&quot;¥&quot;\-#,##0.0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3" borderId="1" xfId="0" applyFont="1" applyFill="1" applyBorder="1">
      <alignment vertical="center"/>
    </xf>
    <xf numFmtId="5" fontId="2" fillId="3" borderId="1" xfId="0" applyNumberFormat="1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2" fillId="3" borderId="5" xfId="0" applyFont="1" applyFill="1" applyBorder="1">
      <alignment vertical="center"/>
    </xf>
    <xf numFmtId="5" fontId="2" fillId="3" borderId="4" xfId="0" applyNumberFormat="1" applyFont="1" applyFill="1" applyBorder="1">
      <alignment vertical="center"/>
    </xf>
    <xf numFmtId="0" fontId="2" fillId="3" borderId="7" xfId="0" applyFont="1" applyFill="1" applyBorder="1">
      <alignment vertical="center"/>
    </xf>
    <xf numFmtId="0" fontId="2" fillId="3" borderId="8" xfId="0" applyFont="1" applyFill="1" applyBorder="1">
      <alignment vertical="center"/>
    </xf>
    <xf numFmtId="0" fontId="2" fillId="3" borderId="9" xfId="0" applyFont="1" applyFill="1" applyBorder="1">
      <alignment vertical="center"/>
    </xf>
    <xf numFmtId="5" fontId="2" fillId="0" borderId="0" xfId="0" applyNumberFormat="1" applyFont="1">
      <alignment vertical="center"/>
    </xf>
    <xf numFmtId="7" fontId="2" fillId="0" borderId="0" xfId="0" applyNumberFormat="1" applyFont="1">
      <alignment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>
      <alignment vertical="center"/>
    </xf>
    <xf numFmtId="0" fontId="3" fillId="3" borderId="8" xfId="0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3" borderId="13" xfId="0" applyFont="1" applyFill="1" applyBorder="1">
      <alignment vertical="center"/>
    </xf>
    <xf numFmtId="0" fontId="4" fillId="0" borderId="11" xfId="0" applyFont="1" applyBorder="1">
      <alignment vertical="center"/>
    </xf>
    <xf numFmtId="5" fontId="2" fillId="3" borderId="11" xfId="0" applyNumberFormat="1" applyFont="1" applyFill="1" applyBorder="1">
      <alignment vertical="center"/>
    </xf>
    <xf numFmtId="0" fontId="2" fillId="4" borderId="4" xfId="0" applyFont="1" applyFill="1" applyBorder="1">
      <alignment vertical="center"/>
    </xf>
    <xf numFmtId="0" fontId="2" fillId="4" borderId="6" xfId="0" applyFont="1" applyFill="1" applyBorder="1">
      <alignment vertical="center"/>
    </xf>
    <xf numFmtId="0" fontId="2" fillId="4" borderId="5" xfId="0" applyFont="1" applyFill="1" applyBorder="1">
      <alignment vertical="center"/>
    </xf>
    <xf numFmtId="0" fontId="2" fillId="4" borderId="12" xfId="0" applyFont="1" applyFill="1" applyBorder="1">
      <alignment vertical="center"/>
    </xf>
    <xf numFmtId="0" fontId="2" fillId="4" borderId="1" xfId="0" applyFont="1" applyFill="1" applyBorder="1">
      <alignment vertical="center"/>
    </xf>
    <xf numFmtId="0" fontId="2" fillId="4" borderId="13" xfId="0" applyFont="1" applyFill="1" applyBorder="1">
      <alignment vertical="center"/>
    </xf>
    <xf numFmtId="0" fontId="2" fillId="4" borderId="1" xfId="0" applyFont="1" applyFill="1" applyBorder="1" applyAlignment="1">
      <alignment vertical="center" wrapText="1"/>
    </xf>
    <xf numFmtId="5" fontId="2" fillId="4" borderId="1" xfId="0" applyNumberFormat="1" applyFont="1" applyFill="1" applyBorder="1">
      <alignment vertical="center"/>
    </xf>
    <xf numFmtId="5" fontId="2" fillId="4" borderId="4" xfId="0" applyNumberFormat="1" applyFont="1" applyFill="1" applyBorder="1">
      <alignment vertical="center"/>
    </xf>
    <xf numFmtId="7" fontId="2" fillId="0" borderId="1" xfId="0" applyNumberFormat="1" applyFont="1" applyBorder="1">
      <alignment vertical="center"/>
    </xf>
    <xf numFmtId="0" fontId="2" fillId="5" borderId="1" xfId="0" applyFont="1" applyFill="1" applyBorder="1">
      <alignment vertical="center"/>
    </xf>
    <xf numFmtId="0" fontId="4" fillId="3" borderId="11" xfId="0" applyFont="1" applyFill="1" applyBorder="1">
      <alignment vertical="center"/>
    </xf>
    <xf numFmtId="5" fontId="4" fillId="0" borderId="10" xfId="0" applyNumberFormat="1" applyFont="1" applyBorder="1">
      <alignment vertical="center"/>
    </xf>
    <xf numFmtId="0" fontId="4" fillId="0" borderId="0" xfId="0" applyFont="1">
      <alignment vertical="center"/>
    </xf>
    <xf numFmtId="0" fontId="4" fillId="3" borderId="0" xfId="0" applyFont="1" applyFill="1">
      <alignment vertical="center"/>
    </xf>
    <xf numFmtId="5" fontId="2" fillId="3" borderId="0" xfId="0" applyNumberFormat="1" applyFont="1" applyFill="1">
      <alignment vertical="center"/>
    </xf>
    <xf numFmtId="9" fontId="2" fillId="0" borderId="1" xfId="0" applyNumberFormat="1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6C3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91108</xdr:colOff>
      <xdr:row>5</xdr:row>
      <xdr:rowOff>41414</xdr:rowOff>
    </xdr:from>
    <xdr:to>
      <xdr:col>10</xdr:col>
      <xdr:colOff>99392</xdr:colOff>
      <xdr:row>13</xdr:row>
      <xdr:rowOff>41414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32917FD-D3B8-98BA-D3E0-3C47908B007C}"/>
            </a:ext>
          </a:extLst>
        </xdr:cNvPr>
        <xdr:cNvSpPr txBox="1"/>
      </xdr:nvSpPr>
      <xdr:spPr>
        <a:xfrm>
          <a:off x="6700630" y="911088"/>
          <a:ext cx="3544958" cy="1557130"/>
        </a:xfrm>
        <a:prstGeom prst="rect">
          <a:avLst/>
        </a:prstGeom>
        <a:solidFill>
          <a:srgbClr val="F6C3FF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kern="1200"/>
            <a:t>【</a:t>
          </a:r>
          <a:r>
            <a:rPr kumimoji="1" lang="ja-JP" altLang="en-US" sz="1100" kern="1200"/>
            <a:t>備品購入リストの使用方法</a:t>
          </a:r>
          <a:r>
            <a:rPr kumimoji="1" lang="en-US" altLang="ja-JP" sz="1100" kern="1200"/>
            <a:t>】</a:t>
          </a:r>
        </a:p>
        <a:p>
          <a:r>
            <a:rPr kumimoji="1" lang="ja-JP" altLang="en-US" sz="1100" kern="1200"/>
            <a:t>・表中の黄色ハッチング部をお好きの名前・値に修正してください</a:t>
          </a:r>
          <a:endParaRPr kumimoji="1" lang="en-US" altLang="ja-JP" sz="1100" kern="1200"/>
        </a:p>
        <a:p>
          <a:r>
            <a:rPr kumimoji="1" lang="ja-JP" altLang="en-US" sz="1100" kern="1200"/>
            <a:t>・金額は自動計算されるようになっているため、修正する必要はありません</a:t>
          </a:r>
        </a:p>
      </xdr:txBody>
    </xdr:sp>
    <xdr:clientData/>
  </xdr:twoCellAnchor>
  <xdr:twoCellAnchor>
    <xdr:from>
      <xdr:col>7</xdr:col>
      <xdr:colOff>165652</xdr:colOff>
      <xdr:row>48</xdr:row>
      <xdr:rowOff>82827</xdr:rowOff>
    </xdr:from>
    <xdr:to>
      <xdr:col>11</xdr:col>
      <xdr:colOff>173935</xdr:colOff>
      <xdr:row>60</xdr:row>
      <xdr:rowOff>41413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22CC7FA-0D0C-47E2-9DFB-87C5FC3E8CFD}"/>
            </a:ext>
          </a:extLst>
        </xdr:cNvPr>
        <xdr:cNvSpPr txBox="1"/>
      </xdr:nvSpPr>
      <xdr:spPr>
        <a:xfrm>
          <a:off x="7462630" y="8779566"/>
          <a:ext cx="3544957" cy="2045804"/>
        </a:xfrm>
        <a:prstGeom prst="rect">
          <a:avLst/>
        </a:prstGeom>
        <a:solidFill>
          <a:srgbClr val="F6C3FF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kern="1200"/>
            <a:t>【</a:t>
          </a:r>
          <a:r>
            <a:rPr kumimoji="1" lang="ja-JP" altLang="en-US" sz="1100" kern="1200"/>
            <a:t>生体・幼虫販売価格リストの使用方法</a:t>
          </a:r>
          <a:r>
            <a:rPr kumimoji="1" lang="en-US" altLang="ja-JP" sz="1100" kern="1200"/>
            <a:t>】</a:t>
          </a:r>
        </a:p>
        <a:p>
          <a:r>
            <a:rPr kumimoji="1" lang="ja-JP" altLang="en-US" sz="1100" kern="1200"/>
            <a:t>・表中の黄色ハッチング部をお好きの名前・値に修正してください</a:t>
          </a:r>
          <a:endParaRPr kumimoji="1" lang="en-US" altLang="ja-JP" sz="1100" kern="1200"/>
        </a:p>
        <a:p>
          <a:r>
            <a:rPr kumimoji="1" lang="ja-JP" altLang="en-US" sz="1100" kern="1200"/>
            <a:t>・金額は自動計算されるようになっているため、修正する必要はありません</a:t>
          </a:r>
          <a:endParaRPr kumimoji="1" lang="en-US" altLang="ja-JP" sz="1100" kern="1200"/>
        </a:p>
        <a:p>
          <a:r>
            <a:rPr kumimoji="1" lang="ja-JP" altLang="en-US" sz="1100" kern="1200"/>
            <a:t>・販売価格を決める際は、収益がプラスになるように決めてください。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E8137-7F7A-40C0-A4A3-DB779CF4DC75}">
  <dimension ref="A1:J71"/>
  <sheetViews>
    <sheetView tabSelected="1" view="pageBreakPreview" topLeftCell="A34" zoomScale="115" zoomScaleNormal="100" zoomScaleSheetLayoutView="115" workbookViewId="0">
      <selection activeCell="G38" sqref="G38"/>
    </sheetView>
  </sheetViews>
  <sheetFormatPr defaultRowHeight="13.5" x14ac:dyDescent="0.4"/>
  <cols>
    <col min="1" max="1" width="9" style="1"/>
    <col min="2" max="2" width="21.75" style="1" bestFit="1" customWidth="1"/>
    <col min="3" max="3" width="26.75" style="1" bestFit="1" customWidth="1"/>
    <col min="4" max="4" width="9.125" style="1" bestFit="1" customWidth="1"/>
    <col min="5" max="5" width="9.375" style="1" bestFit="1" customWidth="1"/>
    <col min="6" max="6" width="10.75" style="1" bestFit="1" customWidth="1"/>
    <col min="7" max="8" width="9" style="1"/>
    <col min="9" max="9" width="19.375" style="1" bestFit="1" customWidth="1"/>
    <col min="10" max="16384" width="9" style="1"/>
  </cols>
  <sheetData>
    <row r="1" spans="1:8" x14ac:dyDescent="0.4">
      <c r="A1" s="1" t="s">
        <v>0</v>
      </c>
    </row>
    <row r="3" spans="1:8" x14ac:dyDescent="0.4">
      <c r="B3" s="42" t="s">
        <v>1</v>
      </c>
      <c r="C3" s="42"/>
      <c r="D3" s="43" t="s">
        <v>3</v>
      </c>
      <c r="E3" s="3" t="s">
        <v>14</v>
      </c>
      <c r="F3" s="45" t="s">
        <v>2</v>
      </c>
    </row>
    <row r="4" spans="1:8" x14ac:dyDescent="0.4">
      <c r="B4" s="2" t="s">
        <v>4</v>
      </c>
      <c r="C4" s="2" t="s">
        <v>5</v>
      </c>
      <c r="D4" s="44"/>
      <c r="E4" s="4"/>
      <c r="F4" s="46"/>
    </row>
    <row r="5" spans="1:8" x14ac:dyDescent="0.4">
      <c r="B5" s="7" t="s">
        <v>6</v>
      </c>
      <c r="C5" s="29" t="s">
        <v>62</v>
      </c>
      <c r="D5" s="29">
        <v>1</v>
      </c>
      <c r="E5" s="32">
        <v>4000</v>
      </c>
      <c r="F5" s="6">
        <f>D5*E5</f>
        <v>4000</v>
      </c>
    </row>
    <row r="6" spans="1:8" x14ac:dyDescent="0.4">
      <c r="B6" s="8"/>
      <c r="C6" s="29" t="s">
        <v>63</v>
      </c>
      <c r="D6" s="29">
        <v>1</v>
      </c>
      <c r="E6" s="32">
        <v>1000</v>
      </c>
      <c r="F6" s="6">
        <f>D6*E6</f>
        <v>1000</v>
      </c>
    </row>
    <row r="7" spans="1:8" ht="27" x14ac:dyDescent="0.4">
      <c r="B7" s="8"/>
      <c r="C7" s="31" t="s">
        <v>42</v>
      </c>
      <c r="D7" s="29">
        <v>1</v>
      </c>
      <c r="E7" s="32">
        <v>7800</v>
      </c>
      <c r="F7" s="6">
        <f>D7*E7</f>
        <v>7800</v>
      </c>
    </row>
    <row r="8" spans="1:8" x14ac:dyDescent="0.4">
      <c r="B8" s="8"/>
      <c r="C8" s="31" t="s">
        <v>40</v>
      </c>
      <c r="D8" s="29">
        <v>1</v>
      </c>
      <c r="E8" s="32">
        <v>2000</v>
      </c>
      <c r="F8" s="6">
        <f t="shared" ref="F8:F9" si="0">D8*E8</f>
        <v>2000</v>
      </c>
    </row>
    <row r="9" spans="1:8" x14ac:dyDescent="0.4">
      <c r="B9" s="8"/>
      <c r="C9" s="31" t="s">
        <v>64</v>
      </c>
      <c r="D9" s="29">
        <v>1</v>
      </c>
      <c r="E9" s="32">
        <v>2000</v>
      </c>
      <c r="F9" s="6">
        <f t="shared" si="0"/>
        <v>2000</v>
      </c>
    </row>
    <row r="10" spans="1:8" x14ac:dyDescent="0.4">
      <c r="B10" s="8"/>
      <c r="C10" s="31" t="s">
        <v>61</v>
      </c>
      <c r="D10" s="29">
        <v>1</v>
      </c>
      <c r="E10" s="32">
        <v>7450</v>
      </c>
      <c r="F10" s="6">
        <f>D10*E10</f>
        <v>7450</v>
      </c>
      <c r="G10" s="14"/>
      <c r="H10" s="14"/>
    </row>
    <row r="11" spans="1:8" x14ac:dyDescent="0.4">
      <c r="B11" s="7" t="s">
        <v>15</v>
      </c>
      <c r="C11" s="29" t="s">
        <v>8</v>
      </c>
      <c r="D11" s="29">
        <f>15+8+1+11</f>
        <v>35</v>
      </c>
      <c r="E11" s="32">
        <v>110</v>
      </c>
      <c r="F11" s="6">
        <f t="shared" ref="F11:F38" si="1">D11*E11</f>
        <v>3850</v>
      </c>
    </row>
    <row r="12" spans="1:8" x14ac:dyDescent="0.4">
      <c r="B12" s="8"/>
      <c r="C12" s="29" t="s">
        <v>13</v>
      </c>
      <c r="D12" s="29">
        <v>20</v>
      </c>
      <c r="E12" s="32">
        <v>11</v>
      </c>
      <c r="F12" s="6">
        <f t="shared" si="1"/>
        <v>220</v>
      </c>
    </row>
    <row r="13" spans="1:8" x14ac:dyDescent="0.4">
      <c r="B13" s="8"/>
      <c r="C13" s="29" t="s">
        <v>53</v>
      </c>
      <c r="D13" s="29">
        <v>75</v>
      </c>
      <c r="E13" s="32">
        <f>11550/35</f>
        <v>330</v>
      </c>
      <c r="F13" s="6">
        <f t="shared" si="1"/>
        <v>24750</v>
      </c>
    </row>
    <row r="14" spans="1:8" x14ac:dyDescent="0.4">
      <c r="B14" s="8"/>
      <c r="C14" s="29" t="s">
        <v>54</v>
      </c>
      <c r="D14" s="29">
        <v>75</v>
      </c>
      <c r="E14" s="32">
        <f>11829/36</f>
        <v>328.58333333333331</v>
      </c>
      <c r="F14" s="6">
        <f t="shared" si="1"/>
        <v>24643.75</v>
      </c>
    </row>
    <row r="15" spans="1:8" x14ac:dyDescent="0.4">
      <c r="B15" s="8"/>
      <c r="C15" s="29" t="s">
        <v>55</v>
      </c>
      <c r="D15" s="29">
        <v>75</v>
      </c>
      <c r="E15" s="32">
        <f>9372/15</f>
        <v>624.79999999999995</v>
      </c>
      <c r="F15" s="6">
        <f t="shared" si="1"/>
        <v>46860</v>
      </c>
    </row>
    <row r="16" spans="1:8" x14ac:dyDescent="0.4">
      <c r="B16" s="8"/>
      <c r="C16" s="29" t="s">
        <v>56</v>
      </c>
      <c r="D16" s="29">
        <v>75</v>
      </c>
      <c r="E16" s="32">
        <f>11120/20</f>
        <v>556</v>
      </c>
      <c r="F16" s="6">
        <f t="shared" si="1"/>
        <v>41700</v>
      </c>
    </row>
    <row r="17" spans="2:10" x14ac:dyDescent="0.4">
      <c r="B17" s="9"/>
      <c r="C17" s="29" t="s">
        <v>9</v>
      </c>
      <c r="D17" s="29">
        <v>7</v>
      </c>
      <c r="E17" s="32">
        <v>1500</v>
      </c>
      <c r="F17" s="6">
        <f t="shared" si="1"/>
        <v>10500</v>
      </c>
      <c r="G17" s="14"/>
      <c r="H17" s="14"/>
    </row>
    <row r="18" spans="2:10" x14ac:dyDescent="0.4">
      <c r="B18" s="7" t="s">
        <v>16</v>
      </c>
      <c r="C18" s="29" t="s">
        <v>10</v>
      </c>
      <c r="D18" s="29">
        <v>2</v>
      </c>
      <c r="E18" s="32">
        <v>750</v>
      </c>
      <c r="F18" s="6">
        <f t="shared" si="1"/>
        <v>1500</v>
      </c>
    </row>
    <row r="19" spans="2:10" x14ac:dyDescent="0.4">
      <c r="B19" s="8"/>
      <c r="C19" s="29" t="s">
        <v>19</v>
      </c>
      <c r="D19" s="29">
        <v>2</v>
      </c>
      <c r="E19" s="32">
        <v>1270</v>
      </c>
      <c r="F19" s="6">
        <f t="shared" si="1"/>
        <v>2540</v>
      </c>
    </row>
    <row r="20" spans="2:10" x14ac:dyDescent="0.4">
      <c r="B20" s="8"/>
      <c r="C20" s="29" t="s">
        <v>38</v>
      </c>
      <c r="D20" s="29">
        <v>1</v>
      </c>
      <c r="E20" s="32">
        <v>1000</v>
      </c>
      <c r="F20" s="6">
        <f t="shared" si="1"/>
        <v>1000</v>
      </c>
    </row>
    <row r="21" spans="2:10" x14ac:dyDescent="0.4">
      <c r="B21" s="8"/>
      <c r="C21" s="29" t="s">
        <v>20</v>
      </c>
      <c r="D21" s="29">
        <v>1</v>
      </c>
      <c r="E21" s="32">
        <v>1200</v>
      </c>
      <c r="F21" s="6">
        <f t="shared" si="1"/>
        <v>1200</v>
      </c>
      <c r="G21" s="14"/>
      <c r="H21" s="14"/>
    </row>
    <row r="22" spans="2:10" x14ac:dyDescent="0.4">
      <c r="B22" s="7" t="s">
        <v>17</v>
      </c>
      <c r="C22" s="29" t="s">
        <v>12</v>
      </c>
      <c r="D22" s="29">
        <v>1</v>
      </c>
      <c r="E22" s="32">
        <v>900</v>
      </c>
      <c r="F22" s="6">
        <f t="shared" si="1"/>
        <v>900</v>
      </c>
      <c r="J22" s="15"/>
    </row>
    <row r="23" spans="2:10" x14ac:dyDescent="0.4">
      <c r="B23" s="8"/>
      <c r="C23" s="29" t="s">
        <v>36</v>
      </c>
      <c r="D23" s="29">
        <v>1</v>
      </c>
      <c r="E23" s="32">
        <v>450</v>
      </c>
      <c r="F23" s="6">
        <f t="shared" si="1"/>
        <v>450</v>
      </c>
      <c r="J23" s="15"/>
    </row>
    <row r="24" spans="2:10" x14ac:dyDescent="0.4">
      <c r="B24" s="8"/>
      <c r="C24" s="29" t="s">
        <v>37</v>
      </c>
      <c r="D24" s="29">
        <v>1</v>
      </c>
      <c r="E24" s="32">
        <v>800</v>
      </c>
      <c r="F24" s="6">
        <f t="shared" si="1"/>
        <v>800</v>
      </c>
      <c r="J24" s="15"/>
    </row>
    <row r="25" spans="2:10" x14ac:dyDescent="0.4">
      <c r="B25" s="8"/>
      <c r="C25" s="29" t="s">
        <v>21</v>
      </c>
      <c r="D25" s="29">
        <v>1</v>
      </c>
      <c r="E25" s="32">
        <v>2000</v>
      </c>
      <c r="F25" s="6">
        <f t="shared" si="1"/>
        <v>2000</v>
      </c>
    </row>
    <row r="26" spans="2:10" x14ac:dyDescent="0.4">
      <c r="B26" s="8"/>
      <c r="C26" s="29" t="s">
        <v>22</v>
      </c>
      <c r="D26" s="29">
        <v>1</v>
      </c>
      <c r="E26" s="32">
        <v>1900</v>
      </c>
      <c r="F26" s="6">
        <f t="shared" si="1"/>
        <v>1900</v>
      </c>
    </row>
    <row r="27" spans="2:10" x14ac:dyDescent="0.4">
      <c r="B27" s="9"/>
      <c r="C27" s="29" t="s">
        <v>23</v>
      </c>
      <c r="D27" s="29">
        <v>1</v>
      </c>
      <c r="E27" s="32">
        <v>2000</v>
      </c>
      <c r="F27" s="6">
        <f t="shared" si="1"/>
        <v>2000</v>
      </c>
      <c r="G27" s="14"/>
      <c r="H27" s="14"/>
      <c r="I27" s="15"/>
    </row>
    <row r="28" spans="2:10" x14ac:dyDescent="0.4">
      <c r="B28" s="8" t="s">
        <v>44</v>
      </c>
      <c r="C28" s="25" t="s">
        <v>45</v>
      </c>
      <c r="D28" s="25">
        <v>50</v>
      </c>
      <c r="E28" s="25">
        <v>300</v>
      </c>
      <c r="F28" s="10">
        <f>D28*E28</f>
        <v>15000</v>
      </c>
    </row>
    <row r="29" spans="2:10" x14ac:dyDescent="0.4">
      <c r="B29" s="8"/>
      <c r="C29" s="25" t="s">
        <v>46</v>
      </c>
      <c r="D29" s="25">
        <v>50</v>
      </c>
      <c r="E29" s="25">
        <f>379/50</f>
        <v>7.58</v>
      </c>
      <c r="F29" s="10">
        <f t="shared" ref="F29:F36" si="2">D29*E29</f>
        <v>379</v>
      </c>
    </row>
    <row r="30" spans="2:10" x14ac:dyDescent="0.4">
      <c r="B30" s="8"/>
      <c r="C30" s="25" t="s">
        <v>47</v>
      </c>
      <c r="D30" s="25">
        <v>50</v>
      </c>
      <c r="E30" s="25">
        <f>280/50</f>
        <v>5.6</v>
      </c>
      <c r="F30" s="10">
        <f t="shared" si="2"/>
        <v>280</v>
      </c>
    </row>
    <row r="31" spans="2:10" x14ac:dyDescent="0.4">
      <c r="B31" s="8"/>
      <c r="C31" s="25" t="s">
        <v>49</v>
      </c>
      <c r="D31" s="25">
        <v>20</v>
      </c>
      <c r="E31" s="33">
        <v>95</v>
      </c>
      <c r="F31" s="10">
        <f t="shared" si="2"/>
        <v>1900</v>
      </c>
    </row>
    <row r="32" spans="2:10" x14ac:dyDescent="0.4">
      <c r="B32" s="8"/>
      <c r="C32" s="25" t="s">
        <v>50</v>
      </c>
      <c r="D32" s="25">
        <v>1</v>
      </c>
      <c r="E32" s="33">
        <v>110</v>
      </c>
      <c r="F32" s="10">
        <f t="shared" si="2"/>
        <v>110</v>
      </c>
    </row>
    <row r="33" spans="1:9" x14ac:dyDescent="0.4">
      <c r="B33" s="8"/>
      <c r="C33" s="25" t="s">
        <v>59</v>
      </c>
      <c r="D33" s="25">
        <v>1</v>
      </c>
      <c r="E33" s="33">
        <v>110</v>
      </c>
      <c r="F33" s="10">
        <f t="shared" si="2"/>
        <v>110</v>
      </c>
    </row>
    <row r="34" spans="1:9" x14ac:dyDescent="0.4">
      <c r="B34" s="8"/>
      <c r="C34" s="25" t="s">
        <v>60</v>
      </c>
      <c r="D34" s="25">
        <v>1</v>
      </c>
      <c r="E34" s="33">
        <v>110</v>
      </c>
      <c r="F34" s="10">
        <f t="shared" si="2"/>
        <v>110</v>
      </c>
    </row>
    <row r="35" spans="1:9" x14ac:dyDescent="0.4">
      <c r="B35" s="8"/>
      <c r="C35" s="25" t="s">
        <v>51</v>
      </c>
      <c r="D35" s="25">
        <v>50</v>
      </c>
      <c r="E35" s="33">
        <f>110/6</f>
        <v>18.333333333333332</v>
      </c>
      <c r="F35" s="10">
        <f t="shared" si="2"/>
        <v>916.66666666666663</v>
      </c>
    </row>
    <row r="36" spans="1:9" x14ac:dyDescent="0.4">
      <c r="B36" s="8"/>
      <c r="C36" s="25" t="s">
        <v>52</v>
      </c>
      <c r="D36" s="25">
        <v>50</v>
      </c>
      <c r="E36" s="33">
        <v>55</v>
      </c>
      <c r="F36" s="10">
        <f t="shared" si="2"/>
        <v>2750</v>
      </c>
    </row>
    <row r="37" spans="1:9" x14ac:dyDescent="0.4">
      <c r="B37" s="7" t="s">
        <v>18</v>
      </c>
      <c r="C37" s="25" t="s">
        <v>48</v>
      </c>
      <c r="D37" s="25">
        <v>1</v>
      </c>
      <c r="E37" s="33">
        <v>660</v>
      </c>
      <c r="F37" s="10">
        <f>E37*D37</f>
        <v>660</v>
      </c>
    </row>
    <row r="38" spans="1:9" ht="14.25" thickBot="1" x14ac:dyDescent="0.45">
      <c r="B38" s="8"/>
      <c r="C38" s="25" t="s">
        <v>11</v>
      </c>
      <c r="D38" s="25">
        <v>2</v>
      </c>
      <c r="E38" s="33">
        <v>110</v>
      </c>
      <c r="F38" s="10">
        <f t="shared" si="1"/>
        <v>220</v>
      </c>
    </row>
    <row r="39" spans="1:9" ht="14.25" thickBot="1" x14ac:dyDescent="0.45">
      <c r="B39" s="11" t="s">
        <v>24</v>
      </c>
      <c r="C39" s="12"/>
      <c r="D39" s="12"/>
      <c r="E39" s="13"/>
      <c r="F39" s="37">
        <f>SUM(F5:F38)</f>
        <v>213499.41666666666</v>
      </c>
    </row>
    <row r="40" spans="1:9" x14ac:dyDescent="0.4">
      <c r="F40" s="14"/>
    </row>
    <row r="41" spans="1:9" x14ac:dyDescent="0.4">
      <c r="F41" s="14"/>
      <c r="I41" s="35" t="s">
        <v>65</v>
      </c>
    </row>
    <row r="42" spans="1:9" x14ac:dyDescent="0.4">
      <c r="A42" s="1" t="s">
        <v>66</v>
      </c>
      <c r="F42" s="14"/>
      <c r="I42" s="34">
        <f>F39/SUM(E44:E67)</f>
        <v>1248.5346003898635</v>
      </c>
    </row>
    <row r="43" spans="1:9" ht="27" x14ac:dyDescent="0.4">
      <c r="B43" s="16" t="s">
        <v>5</v>
      </c>
      <c r="C43" s="17" t="s">
        <v>25</v>
      </c>
      <c r="D43" s="16" t="s">
        <v>26</v>
      </c>
      <c r="E43" s="16" t="s">
        <v>27</v>
      </c>
      <c r="F43" s="20" t="s">
        <v>34</v>
      </c>
      <c r="G43" s="18" t="s">
        <v>35</v>
      </c>
    </row>
    <row r="44" spans="1:9" x14ac:dyDescent="0.4">
      <c r="B44" s="25" t="s">
        <v>28</v>
      </c>
      <c r="C44" s="7" t="s">
        <v>6</v>
      </c>
      <c r="D44" s="5" t="s">
        <v>29</v>
      </c>
      <c r="E44" s="29">
        <v>15</v>
      </c>
      <c r="F44" s="29">
        <v>500</v>
      </c>
      <c r="G44" s="18">
        <f t="shared" ref="G44:G51" si="3">F44*E44</f>
        <v>7500</v>
      </c>
      <c r="I44" s="35" t="s">
        <v>67</v>
      </c>
    </row>
    <row r="45" spans="1:9" x14ac:dyDescent="0.4">
      <c r="B45" s="26"/>
      <c r="C45" s="9"/>
      <c r="D45" s="5" t="s">
        <v>30</v>
      </c>
      <c r="E45" s="29">
        <v>15</v>
      </c>
      <c r="F45" s="29">
        <v>500</v>
      </c>
      <c r="G45" s="18">
        <f t="shared" si="3"/>
        <v>7500</v>
      </c>
      <c r="I45" s="41">
        <v>7.0000000000000007E-2</v>
      </c>
    </row>
    <row r="46" spans="1:9" x14ac:dyDescent="0.4">
      <c r="B46" s="27"/>
      <c r="C46" s="8" t="s">
        <v>31</v>
      </c>
      <c r="D46" s="5"/>
      <c r="E46" s="29">
        <v>0</v>
      </c>
      <c r="F46" s="29">
        <v>0</v>
      </c>
      <c r="G46" s="18">
        <f t="shared" si="3"/>
        <v>0</v>
      </c>
    </row>
    <row r="47" spans="1:9" x14ac:dyDescent="0.4">
      <c r="B47" s="26" t="s">
        <v>61</v>
      </c>
      <c r="C47" s="7" t="s">
        <v>6</v>
      </c>
      <c r="D47" s="5" t="s">
        <v>29</v>
      </c>
      <c r="E47" s="29">
        <v>12</v>
      </c>
      <c r="F47" s="29">
        <v>1800</v>
      </c>
      <c r="G47" s="18">
        <f t="shared" si="3"/>
        <v>21600</v>
      </c>
    </row>
    <row r="48" spans="1:9" x14ac:dyDescent="0.4">
      <c r="B48" s="26"/>
      <c r="C48" s="9"/>
      <c r="D48" s="5" t="s">
        <v>30</v>
      </c>
      <c r="E48" s="29">
        <v>12</v>
      </c>
      <c r="F48" s="29">
        <v>1800</v>
      </c>
      <c r="G48" s="18">
        <f t="shared" si="3"/>
        <v>21600</v>
      </c>
    </row>
    <row r="49" spans="2:7" x14ac:dyDescent="0.4">
      <c r="B49" s="26"/>
      <c r="C49" s="8" t="s">
        <v>31</v>
      </c>
      <c r="D49" s="5"/>
      <c r="E49" s="29">
        <v>0</v>
      </c>
      <c r="F49" s="29">
        <v>0</v>
      </c>
      <c r="G49" s="18">
        <f t="shared" si="3"/>
        <v>0</v>
      </c>
    </row>
    <row r="50" spans="2:7" x14ac:dyDescent="0.4">
      <c r="B50" s="25" t="s">
        <v>32</v>
      </c>
      <c r="C50" s="7" t="s">
        <v>6</v>
      </c>
      <c r="D50" s="5" t="s">
        <v>29</v>
      </c>
      <c r="E50" s="29">
        <v>0</v>
      </c>
      <c r="F50" s="29">
        <v>500</v>
      </c>
      <c r="G50" s="18">
        <f t="shared" si="3"/>
        <v>0</v>
      </c>
    </row>
    <row r="51" spans="2:7" x14ac:dyDescent="0.4">
      <c r="B51" s="26"/>
      <c r="C51" s="9"/>
      <c r="D51" s="5" t="s">
        <v>30</v>
      </c>
      <c r="E51" s="29">
        <v>8</v>
      </c>
      <c r="F51" s="29">
        <v>500</v>
      </c>
      <c r="G51" s="18">
        <f t="shared" si="3"/>
        <v>4000</v>
      </c>
    </row>
    <row r="52" spans="2:7" x14ac:dyDescent="0.4">
      <c r="B52" s="27"/>
      <c r="C52" s="8" t="s">
        <v>31</v>
      </c>
      <c r="D52" s="5"/>
      <c r="E52" s="29">
        <v>0</v>
      </c>
      <c r="F52" s="29"/>
      <c r="G52" s="18"/>
    </row>
    <row r="53" spans="2:7" x14ac:dyDescent="0.4">
      <c r="B53" s="25" t="s">
        <v>33</v>
      </c>
      <c r="C53" s="7" t="s">
        <v>6</v>
      </c>
      <c r="D53" s="5" t="s">
        <v>29</v>
      </c>
      <c r="E53" s="29">
        <v>9</v>
      </c>
      <c r="F53" s="29">
        <v>250</v>
      </c>
      <c r="G53" s="18">
        <f t="shared" ref="G53:G67" si="4">F53*E53</f>
        <v>2250</v>
      </c>
    </row>
    <row r="54" spans="2:7" x14ac:dyDescent="0.4">
      <c r="B54" s="26"/>
      <c r="C54" s="9"/>
      <c r="D54" s="5" t="s">
        <v>30</v>
      </c>
      <c r="E54" s="29">
        <v>4</v>
      </c>
      <c r="F54" s="29">
        <v>250</v>
      </c>
      <c r="G54" s="18">
        <f t="shared" si="4"/>
        <v>1000</v>
      </c>
    </row>
    <row r="55" spans="2:7" x14ac:dyDescent="0.4">
      <c r="B55" s="27"/>
      <c r="C55" s="8" t="s">
        <v>31</v>
      </c>
      <c r="D55" s="5"/>
      <c r="E55" s="29">
        <v>0</v>
      </c>
      <c r="F55" s="29">
        <v>0</v>
      </c>
      <c r="G55" s="18">
        <f t="shared" si="4"/>
        <v>0</v>
      </c>
    </row>
    <row r="56" spans="2:7" x14ac:dyDescent="0.4">
      <c r="B56" s="25" t="s">
        <v>39</v>
      </c>
      <c r="C56" s="7" t="s">
        <v>6</v>
      </c>
      <c r="D56" s="5" t="s">
        <v>29</v>
      </c>
      <c r="E56" s="29">
        <v>12</v>
      </c>
      <c r="F56" s="29">
        <v>1800</v>
      </c>
      <c r="G56" s="18">
        <f t="shared" si="4"/>
        <v>21600</v>
      </c>
    </row>
    <row r="57" spans="2:7" x14ac:dyDescent="0.4">
      <c r="B57" s="26"/>
      <c r="C57" s="9"/>
      <c r="D57" s="5" t="s">
        <v>30</v>
      </c>
      <c r="E57" s="29">
        <v>12</v>
      </c>
      <c r="F57" s="29">
        <v>1800</v>
      </c>
      <c r="G57" s="18">
        <f t="shared" si="4"/>
        <v>21600</v>
      </c>
    </row>
    <row r="58" spans="2:7" x14ac:dyDescent="0.4">
      <c r="B58" s="27"/>
      <c r="C58" s="8" t="s">
        <v>31</v>
      </c>
      <c r="D58" s="5"/>
      <c r="E58" s="29">
        <v>0</v>
      </c>
      <c r="F58" s="29">
        <v>0</v>
      </c>
      <c r="G58" s="18">
        <f t="shared" si="4"/>
        <v>0</v>
      </c>
    </row>
    <row r="59" spans="2:7" x14ac:dyDescent="0.4">
      <c r="B59" s="25" t="s">
        <v>41</v>
      </c>
      <c r="C59" s="7" t="s">
        <v>6</v>
      </c>
      <c r="D59" s="5" t="s">
        <v>29</v>
      </c>
      <c r="E59" s="29">
        <v>12</v>
      </c>
      <c r="F59" s="29">
        <v>1800</v>
      </c>
      <c r="G59" s="18">
        <f t="shared" si="4"/>
        <v>21600</v>
      </c>
    </row>
    <row r="60" spans="2:7" x14ac:dyDescent="0.4">
      <c r="B60" s="26"/>
      <c r="C60" s="9"/>
      <c r="D60" s="5" t="s">
        <v>30</v>
      </c>
      <c r="E60" s="29">
        <v>12</v>
      </c>
      <c r="F60" s="29">
        <v>1800</v>
      </c>
      <c r="G60" s="18">
        <f t="shared" si="4"/>
        <v>21600</v>
      </c>
    </row>
    <row r="61" spans="2:7" x14ac:dyDescent="0.4">
      <c r="B61" s="27"/>
      <c r="C61" s="8" t="s">
        <v>31</v>
      </c>
      <c r="D61" s="5"/>
      <c r="E61" s="29">
        <v>0</v>
      </c>
      <c r="F61" s="29">
        <v>0</v>
      </c>
      <c r="G61" s="18">
        <f t="shared" si="4"/>
        <v>0</v>
      </c>
    </row>
    <row r="62" spans="2:7" x14ac:dyDescent="0.4">
      <c r="B62" s="26" t="s">
        <v>43</v>
      </c>
      <c r="C62" s="7" t="s">
        <v>6</v>
      </c>
      <c r="D62" s="5" t="s">
        <v>29</v>
      </c>
      <c r="E62" s="29">
        <v>12</v>
      </c>
      <c r="F62" s="29">
        <v>1800</v>
      </c>
      <c r="G62" s="18">
        <f t="shared" si="4"/>
        <v>21600</v>
      </c>
    </row>
    <row r="63" spans="2:7" x14ac:dyDescent="0.4">
      <c r="B63" s="26"/>
      <c r="C63" s="8"/>
      <c r="D63" s="5" t="s">
        <v>30</v>
      </c>
      <c r="E63" s="29">
        <v>12</v>
      </c>
      <c r="F63" s="29">
        <v>1800</v>
      </c>
      <c r="G63" s="18">
        <f t="shared" si="4"/>
        <v>21600</v>
      </c>
    </row>
    <row r="64" spans="2:7" x14ac:dyDescent="0.4">
      <c r="B64" s="27"/>
      <c r="C64" s="5" t="s">
        <v>31</v>
      </c>
      <c r="D64" s="5"/>
      <c r="E64" s="29">
        <v>0</v>
      </c>
      <c r="F64" s="29">
        <v>0</v>
      </c>
      <c r="G64" s="18">
        <f t="shared" si="4"/>
        <v>0</v>
      </c>
    </row>
    <row r="65" spans="2:8" x14ac:dyDescent="0.4">
      <c r="B65" s="25" t="s">
        <v>7</v>
      </c>
      <c r="C65" s="7" t="s">
        <v>6</v>
      </c>
      <c r="D65" s="5" t="s">
        <v>29</v>
      </c>
      <c r="E65" s="29">
        <v>12</v>
      </c>
      <c r="F65" s="29">
        <v>1800</v>
      </c>
      <c r="G65" s="18">
        <f t="shared" si="4"/>
        <v>21600</v>
      </c>
    </row>
    <row r="66" spans="2:8" ht="18.75" customHeight="1" x14ac:dyDescent="0.4">
      <c r="B66" s="26"/>
      <c r="C66" s="8"/>
      <c r="D66" s="7" t="s">
        <v>30</v>
      </c>
      <c r="E66" s="25">
        <v>12</v>
      </c>
      <c r="F66" s="29">
        <v>1800</v>
      </c>
      <c r="G66" s="18">
        <f t="shared" si="4"/>
        <v>21600</v>
      </c>
    </row>
    <row r="67" spans="2:8" ht="19.5" customHeight="1" thickBot="1" x14ac:dyDescent="0.45">
      <c r="B67" s="28"/>
      <c r="C67" s="22" t="s">
        <v>31</v>
      </c>
      <c r="D67" s="22"/>
      <c r="E67" s="30">
        <v>0</v>
      </c>
      <c r="F67" s="30">
        <v>0</v>
      </c>
      <c r="G67" s="21">
        <f t="shared" si="4"/>
        <v>0</v>
      </c>
    </row>
    <row r="68" spans="2:8" ht="14.25" thickBot="1" x14ac:dyDescent="0.45">
      <c r="B68" s="11" t="s">
        <v>24</v>
      </c>
      <c r="C68" s="12"/>
      <c r="D68" s="12"/>
      <c r="E68" s="12"/>
      <c r="F68" s="19"/>
      <c r="G68" s="23">
        <f>SUM(G44:G67)</f>
        <v>238250</v>
      </c>
      <c r="H68" s="38"/>
    </row>
    <row r="69" spans="2:8" ht="14.25" thickBot="1" x14ac:dyDescent="0.45">
      <c r="B69" s="11" t="s">
        <v>57</v>
      </c>
      <c r="C69" s="12"/>
      <c r="D69" s="12"/>
      <c r="E69" s="12"/>
      <c r="F69" s="12"/>
      <c r="G69" s="36">
        <f>G68-G68*I45</f>
        <v>221572.5</v>
      </c>
      <c r="H69" s="39"/>
    </row>
    <row r="70" spans="2:8" ht="14.25" thickBot="1" x14ac:dyDescent="0.45"/>
    <row r="71" spans="2:8" ht="14.25" thickBot="1" x14ac:dyDescent="0.45">
      <c r="B71" s="11" t="s">
        <v>58</v>
      </c>
      <c r="C71" s="12"/>
      <c r="D71" s="12"/>
      <c r="E71" s="12"/>
      <c r="F71" s="12"/>
      <c r="G71" s="24">
        <f>G69-F39</f>
        <v>8073.083333333343</v>
      </c>
      <c r="H71" s="40"/>
    </row>
  </sheetData>
  <mergeCells count="3">
    <mergeCell ref="B3:C3"/>
    <mergeCell ref="D3:D4"/>
    <mergeCell ref="F3:F4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キャッシュフロー管理リスト</vt:lpstr>
      <vt:lpstr>キャッシュフロー管理リスト!Print_Area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健人 川村</dc:creator>
  <cp:lastModifiedBy>健人 川村</cp:lastModifiedBy>
  <dcterms:created xsi:type="dcterms:W3CDTF">2024-09-13T06:25:51Z</dcterms:created>
  <dcterms:modified xsi:type="dcterms:W3CDTF">2024-11-14T02:34:48Z</dcterms:modified>
</cp:coreProperties>
</file>